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<sst xmlns="http://schemas.openxmlformats.org/spreadsheetml/2006/main" count="30" uniqueCount="29">
  <si>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</si>
  <si>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</si>
  <si>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</si>
  <si>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</si>
  <si>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</si>
  <si>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</si>
  <si>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</si>
  <si>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</si>
  <si>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</si>
  <si>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</si>
  <si>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</si>
  <si>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</si>
  <si>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</si>
  <si>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</si>
  <si>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</si>
  <si>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</si>
  <si>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</si>
  <si>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3 ème Période - 1 ère Journée</t>
  </si>
  <si>
    <t>1-Clavier Fanfan</t>
  </si>
  <si>
    <t>1-Mercier Régine</t>
  </si>
  <si>
    <t>2-Lecarpentier Denis</t>
  </si>
  <si>
    <t>3-Gadais Alain</t>
  </si>
  <si>
    <t>3-Gadais Cathy</t>
  </si>
  <si>
    <t>4-Canteux Tierry</t>
  </si>
  <si>
    <t>5-Gresselin Cyrille</t>
  </si>
  <si>
    <t>5-Mercier Guy</t>
  </si>
  <si>
    <t>6-Morel Anne-Gaelle</t>
  </si>
  <si>
    <t>6-Delafosse Florian</t>
  </si>
  <si>
    <t>Franz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</si>
</sst>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40C]dddd\ d\ mmmm\ 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5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43" fontId="5" fillId="0" borderId="15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43" fontId="3" fillId="0" borderId="16" xfId="0" applyNumberFormat="1" applyFont="1" applyBorder="1" applyAlignment="1">
      <alignment horizontal="center" vertical="center" wrapText="1"/>
    </xf>
    <xf numFmtId="43" fontId="3" fillId="0" borderId="17" xfId="0" applyNumberFormat="1" applyFont="1" applyBorder="1" applyAlignment="1" quotePrefix="1">
      <alignment horizontal="center" vertical="center" wrapText="1"/>
    </xf>
    <xf numFmtId="43" fontId="3" fillId="0" borderId="18" xfId="0" applyNumberFormat="1" applyFont="1" applyBorder="1" applyAlignment="1">
      <alignment horizontal="center" vertical="center" wrapText="1"/>
    </xf>
    <xf numFmtId="43" fontId="3" fillId="0" borderId="18" xfId="0" applyNumberFormat="1" applyFont="1" applyBorder="1" applyAlignment="1" quotePrefix="1">
      <alignment horizontal="center" vertical="center" wrapText="1"/>
    </xf>
    <xf numFmtId="43" fontId="3" fillId="0" borderId="19" xfId="0" applyNumberFormat="1" applyFont="1" applyBorder="1" applyAlignment="1">
      <alignment horizontal="center" vertical="center" wrapText="1"/>
    </xf>
    <xf numFmtId="43" fontId="3" fillId="0" borderId="16" xfId="0" applyNumberFormat="1" applyFont="1" applyBorder="1" applyAlignment="1" quotePrefix="1">
      <alignment horizontal="center" vertical="center" wrapText="1"/>
    </xf>
    <xf numFmtId="43" fontId="5" fillId="0" borderId="20" xfId="0" applyNumberFormat="1" applyFont="1" applyBorder="1" applyAlignment="1">
      <alignment horizontal="left" vertical="center"/>
    </xf>
    <xf numFmtId="43" fontId="5" fillId="0" borderId="12" xfId="0" applyNumberFormat="1" applyFont="1" applyBorder="1" applyAlignment="1">
      <alignment vertical="center"/>
    </xf>
    <xf numFmtId="43" fontId="5" fillId="0" borderId="21" xfId="0" applyNumberFormat="1" applyFont="1" applyBorder="1" applyAlignment="1">
      <alignment horizontal="left" vertical="center"/>
    </xf>
    <xf numFmtId="43" fontId="5" fillId="0" borderId="21" xfId="0" applyNumberFormat="1" applyFont="1" applyBorder="1" applyAlignment="1" quotePrefix="1">
      <alignment horizontal="left" vertical="center"/>
    </xf>
    <xf numFmtId="43" fontId="5" fillId="0" borderId="22" xfId="0" applyNumberFormat="1" applyFont="1" applyBorder="1" applyAlignment="1">
      <alignment horizontal="left" vertical="center"/>
    </xf>
    <xf numFmtId="43" fontId="5" fillId="0" borderId="21" xfId="0" applyNumberFormat="1" applyFont="1" applyBorder="1" applyAlignment="1">
      <alignment horizontal="left" vertical="center" wrapText="1"/>
    </xf>
    <xf numFmtId="43" fontId="5" fillId="0" borderId="20" xfId="0" applyNumberFormat="1" applyFont="1" applyBorder="1" applyAlignment="1" quotePrefix="1">
      <alignment horizontal="left" vertical="center"/>
    </xf>
    <xf numFmtId="0" fontId="0" fillId="0" borderId="0" xfId="0" applyNumberFormat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 quotePrefix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 quotePrefix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 quotePrefix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43" fontId="4" fillId="0" borderId="0" xfId="0" applyNumberFormat="1" applyFont="1" applyAlignment="1" quotePrefix="1">
      <alignment horizontal="center"/>
    </xf>
    <xf numFmtId="43" fontId="1" fillId="0" borderId="0" xfId="0" applyNumberFormat="1" applyFont="1" applyAlignment="1" quotePrefix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 quotePrefix="1">
      <alignment horizontal="center" vertical="center"/>
    </xf>
    <xf numFmtId="43" fontId="2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2023-2024</v>
          </cell>
        </row>
        <row r="10">
          <cell r="B10" t="str">
            <v>2-Delafosse Nicolas</v>
          </cell>
        </row>
        <row r="15">
          <cell r="B15" t="str">
            <v>4-Levesque Bernard</v>
          </cell>
        </row>
        <row r="20">
          <cell r="B20" t="str">
            <v>Asselin Line</v>
          </cell>
        </row>
        <row r="21">
          <cell r="B21" t="str">
            <v>Lecordier Manu</v>
          </cell>
        </row>
        <row r="22">
          <cell r="B22" t="str">
            <v>Niobey Hubert</v>
          </cell>
        </row>
        <row r="23">
          <cell r="B23" t="str">
            <v>Ganné Gilles</v>
          </cell>
        </row>
        <row r="29">
          <cell r="O29">
            <v>45133</v>
          </cell>
        </row>
      </sheetData>
      <sheetData sheetId="9">
        <row r="8">
          <cell r="O8">
            <v>60</v>
          </cell>
        </row>
        <row r="9">
          <cell r="K9">
            <v>10217</v>
          </cell>
          <cell r="O9">
            <v>60</v>
          </cell>
          <cell r="P9">
            <v>35</v>
          </cell>
        </row>
        <row r="10">
          <cell r="K10">
            <v>11436</v>
          </cell>
          <cell r="O10">
            <v>60</v>
          </cell>
          <cell r="P10">
            <v>21</v>
          </cell>
        </row>
        <row r="11">
          <cell r="K11">
            <v>8822</v>
          </cell>
          <cell r="O11">
            <v>54</v>
          </cell>
          <cell r="P11">
            <v>39</v>
          </cell>
        </row>
        <row r="13">
          <cell r="K13">
            <v>9979</v>
          </cell>
          <cell r="O13">
            <v>60</v>
          </cell>
          <cell r="P13">
            <v>37</v>
          </cell>
        </row>
        <row r="15">
          <cell r="K15">
            <v>9624</v>
          </cell>
          <cell r="O15">
            <v>60</v>
          </cell>
          <cell r="P15">
            <v>42</v>
          </cell>
        </row>
        <row r="16">
          <cell r="O16">
            <v>60</v>
          </cell>
          <cell r="P16">
            <v>27</v>
          </cell>
        </row>
        <row r="17">
          <cell r="K17">
            <v>11462</v>
          </cell>
          <cell r="O17">
            <v>60</v>
          </cell>
          <cell r="P17">
            <v>20</v>
          </cell>
        </row>
        <row r="18">
          <cell r="O18">
            <v>60</v>
          </cell>
        </row>
        <row r="19">
          <cell r="O19">
            <v>54</v>
          </cell>
        </row>
        <row r="20">
          <cell r="K20">
            <v>0</v>
          </cell>
          <cell r="O20">
            <v>0</v>
          </cell>
          <cell r="P20">
            <v>65</v>
          </cell>
        </row>
        <row r="21">
          <cell r="K21">
            <v>2103</v>
          </cell>
          <cell r="O21">
            <v>12</v>
          </cell>
          <cell r="P21">
            <v>31</v>
          </cell>
        </row>
        <row r="22">
          <cell r="K22">
            <v>1104</v>
          </cell>
          <cell r="O22">
            <v>6</v>
          </cell>
          <cell r="P22">
            <v>25</v>
          </cell>
        </row>
        <row r="23">
          <cell r="K23">
            <v>4254</v>
          </cell>
          <cell r="O23">
            <v>24</v>
          </cell>
          <cell r="P23">
            <v>30</v>
          </cell>
        </row>
        <row r="24">
          <cell r="K24">
            <v>0</v>
          </cell>
          <cell r="O24">
            <v>0</v>
          </cell>
        </row>
        <row r="25">
          <cell r="K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525</v>
          </cell>
          <cell r="E2">
            <v>461</v>
          </cell>
        </row>
        <row r="4">
          <cell r="D4">
            <v>643</v>
          </cell>
          <cell r="E4">
            <v>563</v>
          </cell>
        </row>
        <row r="5">
          <cell r="D5">
            <v>530</v>
          </cell>
          <cell r="E5">
            <v>476</v>
          </cell>
        </row>
        <row r="6">
          <cell r="D6">
            <v>456</v>
          </cell>
          <cell r="E6">
            <v>513</v>
          </cell>
        </row>
        <row r="7">
          <cell r="D7">
            <v>406</v>
          </cell>
          <cell r="E7">
            <v>437</v>
          </cell>
        </row>
        <row r="9">
          <cell r="D9">
            <v>448</v>
          </cell>
          <cell r="E9">
            <v>441</v>
          </cell>
        </row>
        <row r="10">
          <cell r="D10">
            <v>497</v>
          </cell>
          <cell r="E10">
            <v>484</v>
          </cell>
        </row>
        <row r="11">
          <cell r="D11">
            <v>510</v>
          </cell>
          <cell r="E11">
            <v>582</v>
          </cell>
        </row>
        <row r="12">
          <cell r="D12">
            <v>528</v>
          </cell>
          <cell r="E12">
            <v>450</v>
          </cell>
        </row>
        <row r="13">
          <cell r="D13">
            <v>564</v>
          </cell>
          <cell r="E13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2.8515625" style="0" customWidth="1"/>
    <col min="3" max="3" width="11.7109375" style="0" customWidth="1"/>
    <col min="4" max="4" width="10.7109375" style="2" customWidth="1"/>
    <col min="5" max="5" width="10.8515625" style="1" customWidth="1"/>
    <col min="6" max="6" width="11.28125" style="1" customWidth="1"/>
    <col min="7" max="7" width="11.421875" style="1" customWidth="1"/>
    <col min="8" max="8" width="11.57421875" style="1" customWidth="1"/>
    <col min="9" max="10" width="12.421875" style="1" bestFit="1" customWidth="1"/>
    <col min="11" max="11" width="11.7109375" style="1" bestFit="1" customWidth="1"/>
    <col min="12" max="12" width="10.7109375" style="1" customWidth="1"/>
    <col min="13" max="13" width="11.28125" style="1" customWidth="1"/>
    <col min="14" max="14" width="11.57421875" style="1" customWidth="1"/>
    <col min="15" max="15" width="10.8515625" style="1" customWidth="1"/>
    <col min="16" max="16" width="10.57421875" style="1" customWidth="1"/>
    <col min="17" max="17" width="4.421875" style="0" customWidth="1"/>
    <col min="18" max="18" width="7.421875" style="0" customWidth="1"/>
    <col min="19" max="19" width="8.7109375" style="0" customWidth="1"/>
  </cols>
  <sheetData>
    <row r="1" spans="1:16" ht="18">
      <c r="A1" s="31"/>
      <c r="B1" s="60" t="str">
        <f>'[1]P1J1'!B1</f>
        <v>Résultats Doublette 2023-2024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>
      <c r="A2" s="31"/>
      <c r="B2" s="13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 customHeight="1">
      <c r="A3" s="3"/>
      <c r="B3" s="61" t="s">
        <v>0</v>
      </c>
      <c r="C3" s="62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>
      <c r="A4" s="3"/>
      <c r="B4" s="63" t="s">
        <v>17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>
      <c r="A5" s="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3.5" thickBot="1">
      <c r="A6" s="3"/>
      <c r="B6" s="3"/>
      <c r="C6" s="16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57" customHeight="1" thickBot="1">
      <c r="A7" s="3"/>
      <c r="B7" s="17" t="s">
        <v>1</v>
      </c>
      <c r="C7" s="18" t="s">
        <v>2</v>
      </c>
      <c r="D7" s="18" t="s">
        <v>3</v>
      </c>
      <c r="E7" s="19" t="s">
        <v>4</v>
      </c>
      <c r="F7" s="20" t="s">
        <v>5</v>
      </c>
      <c r="G7" s="21" t="s">
        <v>6</v>
      </c>
      <c r="H7" s="21" t="s">
        <v>7</v>
      </c>
      <c r="I7" s="21" t="s">
        <v>8</v>
      </c>
      <c r="J7" s="22" t="s">
        <v>9</v>
      </c>
      <c r="K7" s="23" t="s">
        <v>10</v>
      </c>
      <c r="L7" s="18" t="s">
        <v>14</v>
      </c>
      <c r="M7" s="18" t="s">
        <v>15</v>
      </c>
      <c r="N7" s="18" t="s">
        <v>11</v>
      </c>
      <c r="O7" s="18" t="s">
        <v>12</v>
      </c>
      <c r="P7" s="18" t="s">
        <v>0</v>
      </c>
      <c r="R7" s="4"/>
      <c r="S7" s="4"/>
    </row>
    <row r="8" spans="1:19" ht="19.5" customHeight="1" thickBot="1">
      <c r="A8" s="3"/>
      <c r="B8" s="30" t="str">
        <f>'[1]P1J1'!B10</f>
        <v>2-Delafosse Nicolas</v>
      </c>
      <c r="C8" s="32">
        <f>'[1]P2J5'!K10</f>
        <v>11436</v>
      </c>
      <c r="D8" s="32">
        <f>'[1]P2J5'!P10</f>
        <v>21</v>
      </c>
      <c r="E8" s="33">
        <f>'[2]Feuil7'!D4</f>
        <v>643</v>
      </c>
      <c r="F8" s="34">
        <f>'[2]Feuil7'!E4</f>
        <v>563</v>
      </c>
      <c r="G8" s="34">
        <f aca="true" t="shared" si="0" ref="G8:G26">SUM(E8:F8)</f>
        <v>1206</v>
      </c>
      <c r="H8" s="34">
        <f aca="true" t="shared" si="1" ref="H8:H26">INT(G8/6)</f>
        <v>201</v>
      </c>
      <c r="I8" s="34">
        <f aca="true" t="shared" si="2" ref="I8:I26">G8+(6*D8)</f>
        <v>1332</v>
      </c>
      <c r="J8" s="35">
        <f aca="true" t="shared" si="3" ref="J8:J26">INT(I8/6)</f>
        <v>222</v>
      </c>
      <c r="K8" s="36">
        <f aca="true" t="shared" si="4" ref="K8:K26">C8+G8</f>
        <v>12642</v>
      </c>
      <c r="L8" s="36">
        <v>247</v>
      </c>
      <c r="M8" s="36">
        <v>643</v>
      </c>
      <c r="N8" s="36">
        <f aca="true" t="shared" si="5" ref="N8:N26">IF(O8=0,"  ",INT(K8/O8))</f>
        <v>191</v>
      </c>
      <c r="O8" s="36">
        <f>IF(G8=0,'[1]P2J5'!O10,'[1]P2J5'!O10+6)</f>
        <v>66</v>
      </c>
      <c r="P8" s="37">
        <f aca="true" t="shared" si="6" ref="P8:P26">IF(O8=0,D8,IF(INT((R$9-N8)*S$9)&lt;0,0,INT((R$9-N8)*S$9)))</f>
        <v>20</v>
      </c>
      <c r="Q8" s="3"/>
      <c r="R8" s="58" t="s">
        <v>16</v>
      </c>
      <c r="S8" s="59"/>
    </row>
    <row r="9" spans="1:19" ht="19.5" customHeight="1" thickBot="1">
      <c r="A9" s="3"/>
      <c r="B9" s="26" t="s">
        <v>25</v>
      </c>
      <c r="C9" s="38">
        <f>'[1]P2J5'!K17</f>
        <v>11462</v>
      </c>
      <c r="D9" s="38">
        <f>'[1]P2J5'!P17</f>
        <v>20</v>
      </c>
      <c r="E9" s="39">
        <f>'[2]Feuil7'!D11</f>
        <v>510</v>
      </c>
      <c r="F9" s="40">
        <f>'[2]Feuil7'!E11</f>
        <v>582</v>
      </c>
      <c r="G9" s="40">
        <f t="shared" si="0"/>
        <v>1092</v>
      </c>
      <c r="H9" s="40">
        <f t="shared" si="1"/>
        <v>182</v>
      </c>
      <c r="I9" s="40">
        <f t="shared" si="2"/>
        <v>1212</v>
      </c>
      <c r="J9" s="41">
        <f t="shared" si="3"/>
        <v>202</v>
      </c>
      <c r="K9" s="42">
        <f t="shared" si="4"/>
        <v>12554</v>
      </c>
      <c r="L9" s="42">
        <v>219</v>
      </c>
      <c r="M9" s="42">
        <v>582</v>
      </c>
      <c r="N9" s="42">
        <f t="shared" si="5"/>
        <v>190</v>
      </c>
      <c r="O9" s="42">
        <f>IF(G9=0,'[1]P2J5'!O17,'[1]P2J5'!O17+6)</f>
        <v>66</v>
      </c>
      <c r="P9" s="43">
        <f t="shared" si="6"/>
        <v>21</v>
      </c>
      <c r="Q9" s="3"/>
      <c r="R9" s="5">
        <v>220</v>
      </c>
      <c r="S9" s="6">
        <v>0.7</v>
      </c>
    </row>
    <row r="10" spans="1:19" ht="19.5" customHeight="1">
      <c r="A10" s="3"/>
      <c r="B10" s="26" t="s">
        <v>24</v>
      </c>
      <c r="C10" s="38">
        <v>10913</v>
      </c>
      <c r="D10" s="38">
        <f>'[1]P2J5'!P16</f>
        <v>27</v>
      </c>
      <c r="E10" s="39">
        <f>'[2]Feuil7'!D10</f>
        <v>497</v>
      </c>
      <c r="F10" s="40">
        <f>'[2]Feuil7'!E10</f>
        <v>484</v>
      </c>
      <c r="G10" s="40">
        <f t="shared" si="0"/>
        <v>981</v>
      </c>
      <c r="H10" s="40">
        <f t="shared" si="1"/>
        <v>163</v>
      </c>
      <c r="I10" s="40">
        <f t="shared" si="2"/>
        <v>1143</v>
      </c>
      <c r="J10" s="41">
        <f t="shared" si="3"/>
        <v>190</v>
      </c>
      <c r="K10" s="42">
        <f t="shared" si="4"/>
        <v>11894</v>
      </c>
      <c r="L10" s="42">
        <v>198</v>
      </c>
      <c r="M10" s="42">
        <v>497</v>
      </c>
      <c r="N10" s="42">
        <f t="shared" si="5"/>
        <v>180</v>
      </c>
      <c r="O10" s="42">
        <f>IF(G10=0,'[1]P2J5'!O16,'[1]P2J5'!O16+6)</f>
        <v>66</v>
      </c>
      <c r="P10" s="43">
        <f t="shared" si="6"/>
        <v>28</v>
      </c>
      <c r="Q10" s="3"/>
      <c r="R10" s="3"/>
      <c r="S10" s="3"/>
    </row>
    <row r="11" spans="1:19" ht="19.5" customHeight="1">
      <c r="A11" s="3"/>
      <c r="B11" s="26" t="s">
        <v>27</v>
      </c>
      <c r="C11" s="38">
        <v>9246</v>
      </c>
      <c r="D11" s="38">
        <v>34</v>
      </c>
      <c r="E11" s="39">
        <f>'[2]Feuil7'!D13</f>
        <v>564</v>
      </c>
      <c r="F11" s="40">
        <f>'[2]Feuil7'!E13</f>
        <v>451</v>
      </c>
      <c r="G11" s="40">
        <f t="shared" si="0"/>
        <v>1015</v>
      </c>
      <c r="H11" s="40">
        <f t="shared" si="1"/>
        <v>169</v>
      </c>
      <c r="I11" s="40">
        <f t="shared" si="2"/>
        <v>1219</v>
      </c>
      <c r="J11" s="41">
        <f t="shared" si="3"/>
        <v>203</v>
      </c>
      <c r="K11" s="42">
        <f t="shared" si="4"/>
        <v>10261</v>
      </c>
      <c r="L11" s="42">
        <v>196</v>
      </c>
      <c r="M11" s="42">
        <v>564</v>
      </c>
      <c r="N11" s="42">
        <f t="shared" si="5"/>
        <v>171</v>
      </c>
      <c r="O11" s="42">
        <f>IF(G11=0,'[1]P2J5'!O19,'[1]P2J5'!O19+6)</f>
        <v>60</v>
      </c>
      <c r="P11" s="43">
        <f t="shared" si="6"/>
        <v>34</v>
      </c>
      <c r="Q11" s="3"/>
      <c r="R11" s="3"/>
      <c r="S11" s="3"/>
    </row>
    <row r="12" spans="1:19" ht="19.5" customHeight="1">
      <c r="A12" s="3"/>
      <c r="B12" s="26" t="s">
        <v>19</v>
      </c>
      <c r="C12" s="38">
        <f>'[1]P2J5'!K9</f>
        <v>10217</v>
      </c>
      <c r="D12" s="38">
        <f>'[1]P2J5'!P9</f>
        <v>35</v>
      </c>
      <c r="E12" s="39"/>
      <c r="F12" s="40"/>
      <c r="G12" s="40">
        <f t="shared" si="0"/>
        <v>0</v>
      </c>
      <c r="H12" s="40">
        <f t="shared" si="1"/>
        <v>0</v>
      </c>
      <c r="I12" s="40">
        <f t="shared" si="2"/>
        <v>210</v>
      </c>
      <c r="J12" s="41">
        <f t="shared" si="3"/>
        <v>35</v>
      </c>
      <c r="K12" s="42">
        <f t="shared" si="4"/>
        <v>10217</v>
      </c>
      <c r="L12" s="42"/>
      <c r="M12" s="42"/>
      <c r="N12" s="42">
        <f t="shared" si="5"/>
        <v>170</v>
      </c>
      <c r="O12" s="42">
        <f>IF(G12=0,'[1]P2J5'!O9,'[1]P2J5'!O9+6)</f>
        <v>60</v>
      </c>
      <c r="P12" s="43">
        <f t="shared" si="6"/>
        <v>35</v>
      </c>
      <c r="Q12" s="3"/>
      <c r="R12" s="3"/>
      <c r="S12" s="3"/>
    </row>
    <row r="13" spans="1:19" ht="19.5" customHeight="1">
      <c r="A13" s="3"/>
      <c r="B13" s="26" t="s">
        <v>26</v>
      </c>
      <c r="C13" s="38">
        <v>10093</v>
      </c>
      <c r="D13" s="38">
        <v>36</v>
      </c>
      <c r="E13" s="39">
        <f>'[2]Feuil7'!D12</f>
        <v>528</v>
      </c>
      <c r="F13" s="40">
        <f>'[2]Feuil7'!E12</f>
        <v>450</v>
      </c>
      <c r="G13" s="40">
        <f t="shared" si="0"/>
        <v>978</v>
      </c>
      <c r="H13" s="40">
        <f t="shared" si="1"/>
        <v>163</v>
      </c>
      <c r="I13" s="40">
        <f t="shared" si="2"/>
        <v>1194</v>
      </c>
      <c r="J13" s="41">
        <f t="shared" si="3"/>
        <v>199</v>
      </c>
      <c r="K13" s="42">
        <f t="shared" si="4"/>
        <v>11071</v>
      </c>
      <c r="L13" s="42">
        <v>203</v>
      </c>
      <c r="M13" s="42">
        <v>528</v>
      </c>
      <c r="N13" s="42">
        <f t="shared" si="5"/>
        <v>167</v>
      </c>
      <c r="O13" s="42">
        <f>IF(G13=0,'[1]P2J5'!O18,'[1]P2J5'!O18+6)</f>
        <v>66</v>
      </c>
      <c r="P13" s="43">
        <f t="shared" si="6"/>
        <v>37</v>
      </c>
      <c r="Q13" s="3"/>
      <c r="R13" s="3"/>
      <c r="S13" s="3"/>
    </row>
    <row r="14" spans="1:19" ht="19.5" customHeight="1">
      <c r="A14" s="3"/>
      <c r="B14" s="29" t="s">
        <v>18</v>
      </c>
      <c r="C14" s="38">
        <v>9985</v>
      </c>
      <c r="D14" s="38">
        <v>37</v>
      </c>
      <c r="E14" s="39">
        <f>'[2]Feuil7'!D2</f>
        <v>525</v>
      </c>
      <c r="F14" s="40">
        <f>'[2]Feuil7'!E2</f>
        <v>461</v>
      </c>
      <c r="G14" s="40">
        <f t="shared" si="0"/>
        <v>986</v>
      </c>
      <c r="H14" s="40">
        <f t="shared" si="1"/>
        <v>164</v>
      </c>
      <c r="I14" s="40">
        <f t="shared" si="2"/>
        <v>1208</v>
      </c>
      <c r="J14" s="41">
        <f t="shared" si="3"/>
        <v>201</v>
      </c>
      <c r="K14" s="42">
        <f t="shared" si="4"/>
        <v>10971</v>
      </c>
      <c r="L14" s="42">
        <v>200</v>
      </c>
      <c r="M14" s="42">
        <v>525</v>
      </c>
      <c r="N14" s="42">
        <f t="shared" si="5"/>
        <v>166</v>
      </c>
      <c r="O14" s="42">
        <f>IF(G14=0,'[1]P2J5'!O8,'[1]P2J5'!O8+6)</f>
        <v>66</v>
      </c>
      <c r="P14" s="43">
        <f t="shared" si="6"/>
        <v>37</v>
      </c>
      <c r="Q14" s="3"/>
      <c r="R14" s="3"/>
      <c r="S14" s="3"/>
    </row>
    <row r="15" spans="1:19" ht="19.5" customHeight="1">
      <c r="A15" s="3"/>
      <c r="B15" s="26" t="s">
        <v>20</v>
      </c>
      <c r="C15" s="38">
        <f>'[1]P2J5'!K11</f>
        <v>8822</v>
      </c>
      <c r="D15" s="38">
        <f>'[1]P2J5'!P11</f>
        <v>39</v>
      </c>
      <c r="E15" s="39">
        <f>'[2]Feuil7'!D5</f>
        <v>530</v>
      </c>
      <c r="F15" s="40">
        <f>'[2]Feuil7'!E5</f>
        <v>476</v>
      </c>
      <c r="G15" s="40">
        <f t="shared" si="0"/>
        <v>1006</v>
      </c>
      <c r="H15" s="40">
        <f t="shared" si="1"/>
        <v>167</v>
      </c>
      <c r="I15" s="40">
        <f t="shared" si="2"/>
        <v>1240</v>
      </c>
      <c r="J15" s="41">
        <f t="shared" si="3"/>
        <v>206</v>
      </c>
      <c r="K15" s="42">
        <f t="shared" si="4"/>
        <v>9828</v>
      </c>
      <c r="L15" s="42">
        <v>194</v>
      </c>
      <c r="M15" s="42">
        <v>530</v>
      </c>
      <c r="N15" s="42">
        <f t="shared" si="5"/>
        <v>163</v>
      </c>
      <c r="O15" s="42">
        <f>IF(G15=0,'[1]P2J5'!O11,'[1]P2J5'!O11+6)</f>
        <v>60</v>
      </c>
      <c r="P15" s="43">
        <f t="shared" si="6"/>
        <v>39</v>
      </c>
      <c r="Q15" s="3"/>
      <c r="R15" s="3"/>
      <c r="S15" s="3"/>
    </row>
    <row r="16" spans="1:19" ht="19.5" customHeight="1">
      <c r="A16" s="3"/>
      <c r="B16" s="26" t="s">
        <v>21</v>
      </c>
      <c r="C16" s="38">
        <v>8853</v>
      </c>
      <c r="D16" s="38">
        <v>39</v>
      </c>
      <c r="E16" s="39">
        <f>'[2]Feuil7'!D6</f>
        <v>456</v>
      </c>
      <c r="F16" s="40">
        <f>'[2]Feuil7'!E6</f>
        <v>513</v>
      </c>
      <c r="G16" s="40">
        <f t="shared" si="0"/>
        <v>969</v>
      </c>
      <c r="H16" s="40">
        <f t="shared" si="1"/>
        <v>161</v>
      </c>
      <c r="I16" s="40">
        <f t="shared" si="2"/>
        <v>1203</v>
      </c>
      <c r="J16" s="41">
        <f t="shared" si="3"/>
        <v>200</v>
      </c>
      <c r="K16" s="42">
        <f t="shared" si="4"/>
        <v>9822</v>
      </c>
      <c r="L16" s="42">
        <v>206</v>
      </c>
      <c r="M16" s="42">
        <v>513</v>
      </c>
      <c r="N16" s="42">
        <f t="shared" si="5"/>
        <v>163</v>
      </c>
      <c r="O16" s="42">
        <v>60</v>
      </c>
      <c r="P16" s="43">
        <f t="shared" si="6"/>
        <v>39</v>
      </c>
      <c r="Q16" s="3"/>
      <c r="R16" s="3"/>
      <c r="S16" s="3"/>
    </row>
    <row r="17" spans="1:19" ht="19.5" customHeight="1">
      <c r="A17" s="3"/>
      <c r="B17" s="26" t="s">
        <v>22</v>
      </c>
      <c r="C17" s="38">
        <f>'[1]P2J5'!K13</f>
        <v>9979</v>
      </c>
      <c r="D17" s="38">
        <f>'[1]P2J5'!P13</f>
        <v>37</v>
      </c>
      <c r="E17" s="39">
        <f>'[2]Feuil7'!D7</f>
        <v>406</v>
      </c>
      <c r="F17" s="40">
        <f>'[2]Feuil7'!E7</f>
        <v>437</v>
      </c>
      <c r="G17" s="40">
        <f t="shared" si="0"/>
        <v>843</v>
      </c>
      <c r="H17" s="40">
        <f t="shared" si="1"/>
        <v>140</v>
      </c>
      <c r="I17" s="40">
        <f t="shared" si="2"/>
        <v>1065</v>
      </c>
      <c r="J17" s="41">
        <f t="shared" si="3"/>
        <v>177</v>
      </c>
      <c r="K17" s="42">
        <f t="shared" si="4"/>
        <v>10822</v>
      </c>
      <c r="L17" s="42">
        <v>184</v>
      </c>
      <c r="M17" s="42">
        <v>437</v>
      </c>
      <c r="N17" s="42">
        <f t="shared" si="5"/>
        <v>163</v>
      </c>
      <c r="O17" s="42">
        <f>IF(G17=0,'[1]P2J5'!O13,'[1]P2J5'!O13+6)</f>
        <v>66</v>
      </c>
      <c r="P17" s="43">
        <f t="shared" si="6"/>
        <v>39</v>
      </c>
      <c r="Q17" s="3"/>
      <c r="R17" s="3"/>
      <c r="S17" s="3"/>
    </row>
    <row r="18" spans="1:19" ht="19.5" customHeight="1">
      <c r="A18" s="3"/>
      <c r="B18" s="27" t="str">
        <f>'[1]P1J1'!B15</f>
        <v>4-Levesque Bernard</v>
      </c>
      <c r="C18" s="38">
        <f>'[1]P2J5'!K15</f>
        <v>9624</v>
      </c>
      <c r="D18" s="38">
        <f>'[1]P2J5'!P15</f>
        <v>42</v>
      </c>
      <c r="E18" s="44">
        <f>'[2]Feuil7'!D9</f>
        <v>448</v>
      </c>
      <c r="F18" s="40">
        <f>'[2]Feuil7'!E9</f>
        <v>441</v>
      </c>
      <c r="G18" s="40">
        <f t="shared" si="0"/>
        <v>889</v>
      </c>
      <c r="H18" s="40">
        <f t="shared" si="1"/>
        <v>148</v>
      </c>
      <c r="I18" s="40">
        <f t="shared" si="2"/>
        <v>1141</v>
      </c>
      <c r="J18" s="41">
        <f t="shared" si="3"/>
        <v>190</v>
      </c>
      <c r="K18" s="42">
        <f t="shared" si="4"/>
        <v>10513</v>
      </c>
      <c r="L18" s="42">
        <v>178</v>
      </c>
      <c r="M18" s="42">
        <v>448</v>
      </c>
      <c r="N18" s="42">
        <f t="shared" si="5"/>
        <v>159</v>
      </c>
      <c r="O18" s="42">
        <f>IF(G18=0,'[1]P2J5'!O15,'[1]P2J5'!O15+6)</f>
        <v>66</v>
      </c>
      <c r="P18" s="43">
        <f t="shared" si="6"/>
        <v>42</v>
      </c>
      <c r="Q18" s="3"/>
      <c r="R18" s="3"/>
      <c r="S18" s="3"/>
    </row>
    <row r="19" spans="1:19" ht="19.5" customHeight="1" thickBot="1">
      <c r="A19" s="3"/>
      <c r="B19" s="28" t="s">
        <v>23</v>
      </c>
      <c r="C19" s="45">
        <v>7577</v>
      </c>
      <c r="D19" s="45">
        <v>44</v>
      </c>
      <c r="E19" s="46"/>
      <c r="F19" s="47"/>
      <c r="G19" s="47">
        <f t="shared" si="0"/>
        <v>0</v>
      </c>
      <c r="H19" s="47">
        <f t="shared" si="1"/>
        <v>0</v>
      </c>
      <c r="I19" s="47">
        <f t="shared" si="2"/>
        <v>264</v>
      </c>
      <c r="J19" s="48">
        <f t="shared" si="3"/>
        <v>44</v>
      </c>
      <c r="K19" s="49">
        <f t="shared" si="4"/>
        <v>7577</v>
      </c>
      <c r="L19" s="49"/>
      <c r="M19" s="49"/>
      <c r="N19" s="49">
        <f t="shared" si="5"/>
        <v>157</v>
      </c>
      <c r="O19" s="49">
        <v>48</v>
      </c>
      <c r="P19" s="50">
        <f t="shared" si="6"/>
        <v>44</v>
      </c>
      <c r="Q19" s="3"/>
      <c r="R19" s="3"/>
      <c r="S19" s="3"/>
    </row>
    <row r="20" spans="1:19" ht="19.5" customHeight="1" thickBot="1">
      <c r="A20" s="3"/>
      <c r="B20" s="24" t="str">
        <f>'[1]P1J1'!B20</f>
        <v>Asselin Line</v>
      </c>
      <c r="C20" s="32">
        <f>'[1]P2J5'!K20</f>
        <v>0</v>
      </c>
      <c r="D20" s="32">
        <f>'[1]P2J5'!P20</f>
        <v>65</v>
      </c>
      <c r="E20" s="33"/>
      <c r="F20" s="34"/>
      <c r="G20" s="34">
        <f t="shared" si="0"/>
        <v>0</v>
      </c>
      <c r="H20" s="34">
        <f t="shared" si="1"/>
        <v>0</v>
      </c>
      <c r="I20" s="34">
        <f t="shared" si="2"/>
        <v>390</v>
      </c>
      <c r="J20" s="35">
        <f t="shared" si="3"/>
        <v>65</v>
      </c>
      <c r="K20" s="36">
        <f t="shared" si="4"/>
        <v>0</v>
      </c>
      <c r="L20" s="36"/>
      <c r="M20" s="36"/>
      <c r="N20" s="36" t="str">
        <f t="shared" si="5"/>
        <v>  </v>
      </c>
      <c r="O20" s="36">
        <f>IF(G20=0,'[1]P2J5'!O20,'[1]P2J5'!O20+6)</f>
        <v>0</v>
      </c>
      <c r="P20" s="37">
        <f t="shared" si="6"/>
        <v>65</v>
      </c>
      <c r="Q20" s="3"/>
      <c r="R20" s="3"/>
      <c r="S20" s="3"/>
    </row>
    <row r="21" spans="1:19" ht="19.5" customHeight="1" thickBot="1">
      <c r="A21" s="3"/>
      <c r="B21" s="24" t="str">
        <f>'[1]P1J1'!B21</f>
        <v>Lecordier Manu</v>
      </c>
      <c r="C21" s="51">
        <f>'[1]P2J5'!K21</f>
        <v>2103</v>
      </c>
      <c r="D21" s="51">
        <f>'[1]P2J5'!P21</f>
        <v>31</v>
      </c>
      <c r="E21" s="52">
        <v>498</v>
      </c>
      <c r="F21" s="53">
        <v>567</v>
      </c>
      <c r="G21" s="53">
        <f t="shared" si="0"/>
        <v>1065</v>
      </c>
      <c r="H21" s="53">
        <f t="shared" si="1"/>
        <v>177</v>
      </c>
      <c r="I21" s="53">
        <f t="shared" si="2"/>
        <v>1251</v>
      </c>
      <c r="J21" s="54">
        <f t="shared" si="3"/>
        <v>208</v>
      </c>
      <c r="K21" s="55">
        <f t="shared" si="4"/>
        <v>3168</v>
      </c>
      <c r="L21" s="55">
        <v>232</v>
      </c>
      <c r="M21" s="55">
        <v>567</v>
      </c>
      <c r="N21" s="55">
        <f t="shared" si="5"/>
        <v>176</v>
      </c>
      <c r="O21" s="55">
        <f>IF(G21=0,'[1]P2J5'!O21,'[1]P2J5'!O21+6)</f>
        <v>18</v>
      </c>
      <c r="P21" s="56">
        <f t="shared" si="6"/>
        <v>30</v>
      </c>
      <c r="Q21" s="3"/>
      <c r="R21" s="3"/>
      <c r="S21" s="3"/>
    </row>
    <row r="22" spans="1:19" ht="19.5" customHeight="1" thickBot="1">
      <c r="A22" s="3"/>
      <c r="B22" s="24" t="str">
        <f>'[1]P1J1'!B22</f>
        <v>Niobey Hubert</v>
      </c>
      <c r="C22" s="51">
        <f>'[1]P2J5'!K22</f>
        <v>1104</v>
      </c>
      <c r="D22" s="51">
        <f>'[1]P2J5'!P22</f>
        <v>25</v>
      </c>
      <c r="E22" s="52"/>
      <c r="F22" s="53"/>
      <c r="G22" s="53">
        <f t="shared" si="0"/>
        <v>0</v>
      </c>
      <c r="H22" s="53">
        <f t="shared" si="1"/>
        <v>0</v>
      </c>
      <c r="I22" s="53">
        <f t="shared" si="2"/>
        <v>150</v>
      </c>
      <c r="J22" s="54">
        <f t="shared" si="3"/>
        <v>25</v>
      </c>
      <c r="K22" s="55">
        <f t="shared" si="4"/>
        <v>1104</v>
      </c>
      <c r="L22" s="55"/>
      <c r="M22" s="55"/>
      <c r="N22" s="55">
        <f t="shared" si="5"/>
        <v>184</v>
      </c>
      <c r="O22" s="55">
        <f>IF(G22=0,'[1]P2J5'!O22,'[1]P2J5'!O22+6)</f>
        <v>6</v>
      </c>
      <c r="P22" s="56">
        <f t="shared" si="6"/>
        <v>25</v>
      </c>
      <c r="Q22" s="3"/>
      <c r="R22" s="3"/>
      <c r="S22" s="3"/>
    </row>
    <row r="23" spans="1:19" ht="19.5" customHeight="1" thickBot="1">
      <c r="A23" s="3"/>
      <c r="B23" s="24" t="str">
        <f>'[1]P1J1'!B23</f>
        <v>Ganné Gilles</v>
      </c>
      <c r="C23" s="38">
        <f>'[1]P2J5'!K23</f>
        <v>4254</v>
      </c>
      <c r="D23" s="38">
        <f>'[1]P2J5'!P23</f>
        <v>30</v>
      </c>
      <c r="E23" s="39"/>
      <c r="F23" s="40"/>
      <c r="G23" s="40">
        <f t="shared" si="0"/>
        <v>0</v>
      </c>
      <c r="H23" s="40">
        <f t="shared" si="1"/>
        <v>0</v>
      </c>
      <c r="I23" s="40">
        <f t="shared" si="2"/>
        <v>180</v>
      </c>
      <c r="J23" s="41">
        <f t="shared" si="3"/>
        <v>30</v>
      </c>
      <c r="K23" s="42">
        <f t="shared" si="4"/>
        <v>4254</v>
      </c>
      <c r="L23" s="42"/>
      <c r="M23" s="42"/>
      <c r="N23" s="42">
        <f t="shared" si="5"/>
        <v>177</v>
      </c>
      <c r="O23" s="42">
        <f>IF(G23=0,'[1]P2J5'!O23,'[1]P2J5'!O23+6)</f>
        <v>24</v>
      </c>
      <c r="P23" s="57">
        <f t="shared" si="6"/>
        <v>30</v>
      </c>
      <c r="Q23" s="3"/>
      <c r="R23" s="3"/>
      <c r="S23" s="3"/>
    </row>
    <row r="24" spans="1:19" ht="19.5" customHeight="1" thickBot="1">
      <c r="A24" s="3"/>
      <c r="B24" s="24" t="s">
        <v>28</v>
      </c>
      <c r="C24" s="38">
        <f>'[1]P2J5'!K24</f>
        <v>0</v>
      </c>
      <c r="D24" s="38">
        <v>45</v>
      </c>
      <c r="E24" s="39">
        <v>498</v>
      </c>
      <c r="F24" s="40">
        <v>400</v>
      </c>
      <c r="G24" s="40">
        <f t="shared" si="0"/>
        <v>898</v>
      </c>
      <c r="H24" s="40">
        <f t="shared" si="1"/>
        <v>149</v>
      </c>
      <c r="I24" s="40">
        <f t="shared" si="2"/>
        <v>1168</v>
      </c>
      <c r="J24" s="41">
        <f t="shared" si="3"/>
        <v>194</v>
      </c>
      <c r="K24" s="42">
        <f t="shared" si="4"/>
        <v>898</v>
      </c>
      <c r="L24" s="42">
        <v>171</v>
      </c>
      <c r="M24" s="42">
        <v>498</v>
      </c>
      <c r="N24" s="42">
        <f t="shared" si="5"/>
        <v>149</v>
      </c>
      <c r="O24" s="42">
        <f>IF(G24=0,'[1]P2J5'!O24,'[1]P2J5'!O24+6)</f>
        <v>6</v>
      </c>
      <c r="P24" s="57">
        <f t="shared" si="6"/>
        <v>49</v>
      </c>
      <c r="Q24" s="3"/>
      <c r="R24" s="3"/>
      <c r="S24" s="3"/>
    </row>
    <row r="25" spans="1:19" ht="19.5" customHeight="1" thickBot="1">
      <c r="A25" s="3"/>
      <c r="B25" s="24">
        <f>'[1]P1J1'!B25</f>
        <v>0</v>
      </c>
      <c r="C25" s="38">
        <f>'[1]P2J5'!K25</f>
        <v>0</v>
      </c>
      <c r="D25" s="38">
        <f>'[1]P2J5'!P25</f>
        <v>0</v>
      </c>
      <c r="E25" s="39"/>
      <c r="F25" s="40"/>
      <c r="G25" s="40">
        <f t="shared" si="0"/>
        <v>0</v>
      </c>
      <c r="H25" s="40">
        <f t="shared" si="1"/>
        <v>0</v>
      </c>
      <c r="I25" s="40">
        <f t="shared" si="2"/>
        <v>0</v>
      </c>
      <c r="J25" s="41">
        <f t="shared" si="3"/>
        <v>0</v>
      </c>
      <c r="K25" s="42">
        <f t="shared" si="4"/>
        <v>0</v>
      </c>
      <c r="L25" s="42"/>
      <c r="M25" s="42"/>
      <c r="N25" s="42" t="str">
        <f t="shared" si="5"/>
        <v>  </v>
      </c>
      <c r="O25" s="42">
        <f>IF(G25=0,'[1]P2J5'!O25,'[1]P2J5'!O25+6)</f>
        <v>0</v>
      </c>
      <c r="P25" s="43">
        <f t="shared" si="6"/>
        <v>0</v>
      </c>
      <c r="Q25" s="3"/>
      <c r="R25" s="3"/>
      <c r="S25" s="3"/>
    </row>
    <row r="26" spans="1:19" ht="19.5" customHeight="1">
      <c r="A26" s="3"/>
      <c r="B26" s="24">
        <f>'[1]P1J1'!B26</f>
        <v>0</v>
      </c>
      <c r="C26" s="38">
        <f>'[1]P2J5'!K26</f>
        <v>0</v>
      </c>
      <c r="D26" s="38">
        <f>'[1]P2J5'!P26</f>
        <v>0</v>
      </c>
      <c r="E26" s="39"/>
      <c r="F26" s="40"/>
      <c r="G26" s="40">
        <f t="shared" si="0"/>
        <v>0</v>
      </c>
      <c r="H26" s="40">
        <f t="shared" si="1"/>
        <v>0</v>
      </c>
      <c r="I26" s="40">
        <f t="shared" si="2"/>
        <v>0</v>
      </c>
      <c r="J26" s="41">
        <f t="shared" si="3"/>
        <v>0</v>
      </c>
      <c r="K26" s="42">
        <f t="shared" si="4"/>
        <v>0</v>
      </c>
      <c r="L26" s="42"/>
      <c r="M26" s="42"/>
      <c r="N26" s="42" t="str">
        <f t="shared" si="5"/>
        <v>  </v>
      </c>
      <c r="O26" s="42">
        <f>IF(G26=0,'[1]P2J5'!O26,'[1]P2J5'!O26+6)</f>
        <v>0</v>
      </c>
      <c r="P26" s="43">
        <f t="shared" si="6"/>
        <v>0</v>
      </c>
      <c r="Q26" s="3"/>
      <c r="R26" s="3"/>
      <c r="S26" s="3"/>
    </row>
    <row r="27" spans="1:19" ht="19.5" customHeight="1" thickBot="1">
      <c r="A27" s="3"/>
      <c r="B27" s="25"/>
      <c r="C27" s="7"/>
      <c r="D27" s="7"/>
      <c r="E27" s="8"/>
      <c r="F27" s="9"/>
      <c r="G27" s="9"/>
      <c r="H27" s="9"/>
      <c r="I27" s="9"/>
      <c r="J27" s="10"/>
      <c r="K27" s="11"/>
      <c r="L27" s="11"/>
      <c r="M27" s="11"/>
      <c r="N27" s="11"/>
      <c r="O27" s="11"/>
      <c r="P27" s="12"/>
      <c r="Q27" s="3"/>
      <c r="R27" s="3"/>
      <c r="S27" s="3"/>
    </row>
    <row r="28" spans="1:19" ht="12.75">
      <c r="A28" s="3"/>
      <c r="B28" s="3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</row>
    <row r="29" spans="1:19" ht="12.75">
      <c r="A29" s="3"/>
      <c r="B29" s="3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3" t="s">
        <v>13</v>
      </c>
      <c r="O29" s="3">
        <f>'[1]P1J1'!O29</f>
        <v>45133</v>
      </c>
      <c r="P29" s="15"/>
      <c r="Q29" s="3"/>
      <c r="R29" s="3"/>
      <c r="S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2023-09-28T12:00:36Z</cp:lastPrinted>
  <dcterms:created xsi:type="dcterms:W3CDTF">2006-10-13T21:16:31Z</dcterms:created>
  <dcterms:modified xsi:type="dcterms:W3CDTF">2024-03-22T16:03:10Z</dcterms:modified>
  <cp:category/>
  <cp:version/>
  <cp:contentType/>
  <cp:contentStatus/>
</cp:coreProperties>
</file>